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72.20.116.21\trade_msd\Aarti Surve\Corp Action circulars\"/>
    </mc:Choice>
  </mc:AlternateContent>
  <xr:revisionPtr revIDLastSave="0" documentId="13_ncr:1_{E909FD99-90F2-4831-8F9D-EC1EB9E24C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ONUS" sheetId="1" r:id="rId1"/>
    <sheet name="SPLIT" sheetId="2" r:id="rId2"/>
    <sheet name="RIGHTS" sheetId="3" r:id="rId3"/>
  </sheets>
  <definedNames>
    <definedName name="_Hlk126848875" localSheetId="0">BONUS!$A$1</definedName>
    <definedName name="_Hlk77967987" localSheetId="0">BONUS!$A$2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" l="1"/>
  <c r="B10" i="3" s="1"/>
  <c r="B11" i="3" s="1"/>
  <c r="B8" i="3"/>
  <c r="G16" i="2"/>
  <c r="E16" i="2"/>
  <c r="H11" i="2"/>
  <c r="F9" i="2"/>
  <c r="H12" i="2"/>
  <c r="F12" i="2"/>
  <c r="F11" i="2"/>
  <c r="H10" i="2"/>
  <c r="F10" i="2"/>
  <c r="H9" i="2"/>
  <c r="E16" i="1"/>
  <c r="G16" i="1"/>
  <c r="H12" i="1"/>
  <c r="H11" i="1"/>
  <c r="H10" i="1"/>
  <c r="H9" i="1"/>
  <c r="F12" i="1"/>
  <c r="F11" i="1"/>
  <c r="F10" i="1"/>
  <c r="F9" i="1"/>
  <c r="H19" i="3" l="1"/>
  <c r="F17" i="3"/>
  <c r="F16" i="3"/>
  <c r="H17" i="3"/>
  <c r="G23" i="3"/>
  <c r="H18" i="3"/>
  <c r="H16" i="3"/>
  <c r="F19" i="3"/>
  <c r="E23" i="3"/>
  <c r="F18" i="3"/>
</calcChain>
</file>

<file path=xl/sharedStrings.xml><?xml version="1.0" encoding="utf-8"?>
<sst xmlns="http://schemas.openxmlformats.org/spreadsheetml/2006/main" count="133" uniqueCount="43">
  <si>
    <t xml:space="preserve">Illustration for Adjusted strike price calculation: </t>
  </si>
  <si>
    <t>Bonus issue ratio     : 1:2</t>
  </si>
  <si>
    <t>Adjustment factor:</t>
  </si>
  <si>
    <t>Instrument</t>
  </si>
  <si>
    <t>Symbol</t>
  </si>
  <si>
    <t>Expiry date</t>
  </si>
  <si>
    <t>Type</t>
  </si>
  <si>
    <t>Market Lot</t>
  </si>
  <si>
    <t>OPTSTK</t>
  </si>
  <si>
    <t>XXX</t>
  </si>
  <si>
    <t>DD-MMM-YYYY</t>
  </si>
  <si>
    <t>CE</t>
  </si>
  <si>
    <t>PE</t>
  </si>
  <si>
    <t>Futures Base Price</t>
  </si>
  <si>
    <t>FUTSTK</t>
  </si>
  <si>
    <t xml:space="preserve">Adjustment factor for Bonus issue of A: B is defined as (A+B)/B. </t>
  </si>
  <si>
    <t>adjustment factor is (1+2)/2=
 since the bonus issue ratio is 1:2.</t>
  </si>
  <si>
    <t>Strike before adjustment:</t>
  </si>
  <si>
    <t>Strike after adjustment:</t>
  </si>
  <si>
    <t>Option contracts before and after  adjustment:</t>
  </si>
  <si>
    <t>Market Lot
before adjustment</t>
  </si>
  <si>
    <t>Market Lot
after adjustment</t>
  </si>
  <si>
    <t>Futures contract before and after  adjustment:</t>
  </si>
  <si>
    <t>Stock split ratio : 10:1</t>
  </si>
  <si>
    <t>Adjustment factor for Stock split of A: B is defined as (A/B)</t>
  </si>
  <si>
    <t>the adjustment factor is (10/1) = 
since the split ratio is 10:1</t>
  </si>
  <si>
    <t>Strike before adjustment</t>
  </si>
  <si>
    <t>Strike after adjustment</t>
  </si>
  <si>
    <t xml:space="preserve">Futures Base Price after adjustment </t>
  </si>
  <si>
    <t>Futures Base Price before adjustment</t>
  </si>
  <si>
    <t>Rights ratio</t>
  </si>
  <si>
    <t>Issue price of the rights (S):</t>
  </si>
  <si>
    <t xml:space="preserve">Rights Entitlement (A):       </t>
  </si>
  <si>
    <t xml:space="preserve">Number of Existing shares (B):     </t>
  </si>
  <si>
    <t>Total Entitlement  (A+B) :</t>
  </si>
  <si>
    <t>Benefit per Right Entitlement (C) :(P – S) x A</t>
  </si>
  <si>
    <t>Benefits per share ( E) :E = C / (A+B)</t>
  </si>
  <si>
    <t>Adjustment Factor:AF= (P-E)/P</t>
  </si>
  <si>
    <t># The figure is only an indicative value for the purpose of example.</t>
  </si>
  <si>
    <t>17:74</t>
  </si>
  <si>
    <t>Underlying close price on the last cum date (P): #</t>
  </si>
  <si>
    <t>Futures Base Price after adjustment</t>
  </si>
  <si>
    <t>Input Values in Yellow cells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</si>
</sst>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0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color rgb="FF000000"/>
      <name val="IBM Plex Sans"/>
      <family val="2"/>
    </font>
    <font>
      <sz val="10"/>
      <color rgb="FF000000"/>
      <name val="IBM Plex Sans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rgb="FFFF0000"/>
      <name val="IBM Plex Sans"/>
      <family val="2"/>
    </font>
    <font>
      <sz val="10"/>
      <name val="IBM Plex Sans"/>
      <family val="2"/>
    </font>
    <font>
      <sz val="12"/>
      <color theme="1"/>
      <name val="IBM Plex Sans"/>
      <family val="2"/>
    </font>
    <font>
      <b/>
      <sz val="16"/>
      <color rgb="FFFF0000"/>
      <name val="IBM Plex Sans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0" fillId="2" borderId="0" xfId="0" applyFill="1"/>
    <xf numFmtId="0" fontId="12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0" fontId="1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10" fillId="2" borderId="1" xfId="0" quotePrefix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A22" sqref="A22"/>
    </sheetView>
  </sheetViews>
  <sheetFormatPr defaultColWidth="61.85546875" defaultRowHeight="15" x14ac:dyDescent="0.25"/>
  <cols>
    <col min="1" max="1" width="54" bestFit="1" customWidth="1"/>
    <col min="2" max="2" width="7.5703125" bestFit="1" customWidth="1"/>
    <col min="3" max="3" width="14.42578125" bestFit="1" customWidth="1"/>
    <col min="4" max="4" width="14.42578125" customWidth="1"/>
    <col min="5" max="5" width="18.7109375" customWidth="1"/>
    <col min="6" max="6" width="11.7109375" bestFit="1" customWidth="1"/>
    <col min="7" max="7" width="20.140625" customWidth="1"/>
    <col min="8" max="8" width="15.85546875" bestFit="1" customWidth="1"/>
    <col min="9" max="9" width="7.85546875" customWidth="1"/>
  </cols>
  <sheetData>
    <row r="1" spans="1:10" x14ac:dyDescent="0.25">
      <c r="A1" s="1" t="s">
        <v>0</v>
      </c>
      <c r="I1" s="21"/>
      <c r="J1" s="22" t="s">
        <v>42</v>
      </c>
    </row>
    <row r="2" spans="1:10" x14ac:dyDescent="0.25">
      <c r="A2" s="2" t="s">
        <v>1</v>
      </c>
    </row>
    <row r="3" spans="1:10" x14ac:dyDescent="0.25">
      <c r="A3" s="2"/>
    </row>
    <row r="4" spans="1:10" x14ac:dyDescent="0.25">
      <c r="A4" s="1" t="s">
        <v>2</v>
      </c>
    </row>
    <row r="5" spans="1:10" x14ac:dyDescent="0.25">
      <c r="A5" s="2" t="s">
        <v>15</v>
      </c>
    </row>
    <row r="6" spans="1:10" ht="27" x14ac:dyDescent="0.3">
      <c r="A6" s="4" t="s">
        <v>16</v>
      </c>
      <c r="B6" s="12">
        <v>1.5</v>
      </c>
    </row>
    <row r="7" spans="1:10" x14ac:dyDescent="0.25">
      <c r="A7" s="3" t="s">
        <v>19</v>
      </c>
    </row>
    <row r="8" spans="1:10" ht="27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26</v>
      </c>
      <c r="F8" s="6" t="s">
        <v>27</v>
      </c>
      <c r="G8" s="6" t="s">
        <v>20</v>
      </c>
      <c r="H8" s="6" t="s">
        <v>21</v>
      </c>
    </row>
    <row r="9" spans="1:10" x14ac:dyDescent="0.25">
      <c r="A9" s="7" t="s">
        <v>8</v>
      </c>
      <c r="B9" s="7" t="s">
        <v>9</v>
      </c>
      <c r="C9" s="7" t="s">
        <v>10</v>
      </c>
      <c r="D9" s="7" t="s">
        <v>11</v>
      </c>
      <c r="E9" s="10">
        <v>115</v>
      </c>
      <c r="F9" s="30">
        <f>MROUND((E9/B6),0.05)</f>
        <v>76.650000000000006</v>
      </c>
      <c r="G9" s="10">
        <v>4500</v>
      </c>
      <c r="H9" s="7">
        <f>G9*$B$6</f>
        <v>6750</v>
      </c>
    </row>
    <row r="10" spans="1:10" x14ac:dyDescent="0.25">
      <c r="A10" s="7" t="s">
        <v>8</v>
      </c>
      <c r="B10" s="7" t="s">
        <v>9</v>
      </c>
      <c r="C10" s="7" t="s">
        <v>10</v>
      </c>
      <c r="D10" s="7" t="s">
        <v>12</v>
      </c>
      <c r="E10" s="10">
        <v>115</v>
      </c>
      <c r="F10" s="30">
        <f>MROUND((E10/B6),0.05)</f>
        <v>76.650000000000006</v>
      </c>
      <c r="G10" s="10">
        <v>4500</v>
      </c>
      <c r="H10" s="7">
        <f>G10*$B$6</f>
        <v>6750</v>
      </c>
    </row>
    <row r="11" spans="1:10" x14ac:dyDescent="0.25">
      <c r="A11" s="7" t="s">
        <v>8</v>
      </c>
      <c r="B11" s="7" t="s">
        <v>9</v>
      </c>
      <c r="C11" s="7" t="s">
        <v>10</v>
      </c>
      <c r="D11" s="7" t="s">
        <v>11</v>
      </c>
      <c r="E11" s="10">
        <v>105</v>
      </c>
      <c r="F11" s="30">
        <f>MROUND((E11/B6),0.05)</f>
        <v>70</v>
      </c>
      <c r="G11" s="10">
        <v>4500</v>
      </c>
      <c r="H11" s="7">
        <f>G11*$B$6</f>
        <v>6750</v>
      </c>
    </row>
    <row r="12" spans="1:10" x14ac:dyDescent="0.25">
      <c r="A12" s="7" t="s">
        <v>8</v>
      </c>
      <c r="B12" s="7" t="s">
        <v>9</v>
      </c>
      <c r="C12" s="7" t="s">
        <v>10</v>
      </c>
      <c r="D12" s="7" t="s">
        <v>12</v>
      </c>
      <c r="E12" s="10">
        <v>105</v>
      </c>
      <c r="F12" s="30">
        <f>MROUND((E12/B6),0.05)</f>
        <v>70</v>
      </c>
      <c r="G12" s="10">
        <v>4500</v>
      </c>
      <c r="H12" s="7">
        <f>G12*$B$6</f>
        <v>6750</v>
      </c>
    </row>
    <row r="13" spans="1:10" x14ac:dyDescent="0.25">
      <c r="A13" s="5"/>
      <c r="B13" s="5"/>
      <c r="C13" s="5"/>
      <c r="D13" s="5"/>
      <c r="E13" s="5"/>
      <c r="F13" s="31"/>
      <c r="G13" s="5"/>
      <c r="H13" s="5"/>
    </row>
    <row r="14" spans="1:10" x14ac:dyDescent="0.25">
      <c r="A14" s="32" t="s">
        <v>22</v>
      </c>
      <c r="B14" s="31"/>
      <c r="C14" s="31"/>
      <c r="D14" s="31"/>
      <c r="E14" s="31"/>
      <c r="F14" s="31"/>
      <c r="G14" s="31"/>
      <c r="H14" s="31"/>
    </row>
    <row r="15" spans="1:10" ht="40.5" x14ac:dyDescent="0.25">
      <c r="A15" s="6" t="s">
        <v>3</v>
      </c>
      <c r="B15" s="6" t="s">
        <v>4</v>
      </c>
      <c r="C15" s="6" t="s">
        <v>5</v>
      </c>
      <c r="D15" s="6" t="s">
        <v>29</v>
      </c>
      <c r="E15" s="6" t="s">
        <v>28</v>
      </c>
      <c r="F15" s="6" t="s">
        <v>20</v>
      </c>
      <c r="G15" s="6" t="s">
        <v>21</v>
      </c>
      <c r="H15" s="31"/>
    </row>
    <row r="16" spans="1:10" x14ac:dyDescent="0.25">
      <c r="A16" s="7" t="s">
        <v>14</v>
      </c>
      <c r="B16" s="7" t="s">
        <v>9</v>
      </c>
      <c r="C16" s="7" t="s">
        <v>10</v>
      </c>
      <c r="D16" s="10">
        <v>111.95</v>
      </c>
      <c r="E16" s="8">
        <f>MROUND((D16/B6),0.05)</f>
        <v>74.650000000000006</v>
      </c>
      <c r="F16" s="10">
        <v>4500</v>
      </c>
      <c r="G16" s="7">
        <f>F16*B6</f>
        <v>6750</v>
      </c>
      <c r="H16" s="3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9580-6C9C-4053-8FDC-CE3C3AE588A5}">
  <dimension ref="A1:J16"/>
  <sheetViews>
    <sheetView workbookViewId="0">
      <selection activeCell="C6" sqref="C6"/>
    </sheetView>
  </sheetViews>
  <sheetFormatPr defaultRowHeight="15" x14ac:dyDescent="0.25"/>
  <cols>
    <col min="1" max="1" width="50.5703125" bestFit="1" customWidth="1"/>
    <col min="3" max="3" width="24.7109375" customWidth="1"/>
    <col min="5" max="5" width="18.5703125" customWidth="1"/>
    <col min="6" max="6" width="16.42578125" customWidth="1"/>
    <col min="7" max="7" width="21" customWidth="1"/>
    <col min="8" max="8" width="16.28515625" customWidth="1"/>
  </cols>
  <sheetData>
    <row r="1" spans="1:10" x14ac:dyDescent="0.25">
      <c r="A1" s="1" t="s">
        <v>0</v>
      </c>
      <c r="I1" s="21"/>
      <c r="J1" s="22" t="s">
        <v>42</v>
      </c>
    </row>
    <row r="2" spans="1:10" x14ac:dyDescent="0.25">
      <c r="A2" s="9" t="s">
        <v>23</v>
      </c>
      <c r="B2" s="9"/>
    </row>
    <row r="3" spans="1:10" x14ac:dyDescent="0.25">
      <c r="A3" s="1"/>
    </row>
    <row r="4" spans="1:10" x14ac:dyDescent="0.25">
      <c r="A4" s="1" t="s">
        <v>2</v>
      </c>
    </row>
    <row r="5" spans="1:10" x14ac:dyDescent="0.25">
      <c r="A5" s="2" t="s">
        <v>24</v>
      </c>
    </row>
    <row r="6" spans="1:10" ht="27" x14ac:dyDescent="0.35">
      <c r="A6" s="4" t="s">
        <v>25</v>
      </c>
      <c r="B6" s="34">
        <v>10</v>
      </c>
    </row>
    <row r="7" spans="1:10" x14ac:dyDescent="0.25">
      <c r="A7" s="3" t="s">
        <v>19</v>
      </c>
    </row>
    <row r="8" spans="1:10" ht="27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17</v>
      </c>
      <c r="F8" s="6" t="s">
        <v>18</v>
      </c>
      <c r="G8" s="6" t="s">
        <v>20</v>
      </c>
      <c r="H8" s="6" t="s">
        <v>21</v>
      </c>
    </row>
    <row r="9" spans="1:10" x14ac:dyDescent="0.25">
      <c r="A9" s="7" t="s">
        <v>8</v>
      </c>
      <c r="B9" s="7" t="s">
        <v>9</v>
      </c>
      <c r="C9" s="7" t="s">
        <v>10</v>
      </c>
      <c r="D9" s="7" t="s">
        <v>11</v>
      </c>
      <c r="E9" s="10">
        <v>900</v>
      </c>
      <c r="F9" s="20">
        <f>MROUND((E9/B6),0.05)</f>
        <v>90</v>
      </c>
      <c r="G9" s="10">
        <v>425</v>
      </c>
      <c r="H9" s="11">
        <f>G9*$B$6</f>
        <v>4250</v>
      </c>
    </row>
    <row r="10" spans="1:10" x14ac:dyDescent="0.25">
      <c r="A10" s="7" t="s">
        <v>8</v>
      </c>
      <c r="B10" s="7" t="s">
        <v>9</v>
      </c>
      <c r="C10" s="7" t="s">
        <v>10</v>
      </c>
      <c r="D10" s="7" t="s">
        <v>12</v>
      </c>
      <c r="E10" s="10">
        <v>900</v>
      </c>
      <c r="F10" s="20">
        <f>MROUND((E10/B6),0.05)</f>
        <v>90</v>
      </c>
      <c r="G10" s="10">
        <v>425</v>
      </c>
      <c r="H10" s="11">
        <f>G10*$B$6</f>
        <v>4250</v>
      </c>
    </row>
    <row r="11" spans="1:10" x14ac:dyDescent="0.25">
      <c r="A11" s="7" t="s">
        <v>8</v>
      </c>
      <c r="B11" s="7" t="s">
        <v>9</v>
      </c>
      <c r="C11" s="7" t="s">
        <v>10</v>
      </c>
      <c r="D11" s="7" t="s">
        <v>11</v>
      </c>
      <c r="E11" s="10">
        <v>920</v>
      </c>
      <c r="F11" s="20">
        <f>MROUND((E11/B6),0.05)</f>
        <v>92</v>
      </c>
      <c r="G11" s="10">
        <v>425</v>
      </c>
      <c r="H11" s="11">
        <f>G11*$B$6</f>
        <v>4250</v>
      </c>
    </row>
    <row r="12" spans="1:10" x14ac:dyDescent="0.25">
      <c r="A12" s="7" t="s">
        <v>8</v>
      </c>
      <c r="B12" s="7" t="s">
        <v>9</v>
      </c>
      <c r="C12" s="7" t="s">
        <v>10</v>
      </c>
      <c r="D12" s="7" t="s">
        <v>12</v>
      </c>
      <c r="E12" s="10">
        <v>920</v>
      </c>
      <c r="F12" s="20">
        <f>MROUND((E12/B6),0.05)</f>
        <v>92</v>
      </c>
      <c r="G12" s="10">
        <v>425</v>
      </c>
      <c r="H12" s="11">
        <f>G12*$B$6</f>
        <v>4250</v>
      </c>
    </row>
    <row r="13" spans="1:10" x14ac:dyDescent="0.25">
      <c r="A13" s="5"/>
      <c r="B13" s="5"/>
      <c r="C13" s="5"/>
      <c r="D13" s="5"/>
      <c r="E13" s="5"/>
      <c r="F13" s="31"/>
      <c r="G13" s="5"/>
      <c r="H13" s="5"/>
    </row>
    <row r="14" spans="1:10" x14ac:dyDescent="0.25">
      <c r="A14" s="32" t="s">
        <v>22</v>
      </c>
      <c r="B14" s="31"/>
      <c r="C14" s="31"/>
      <c r="D14" s="31"/>
      <c r="E14" s="31"/>
      <c r="F14" s="31"/>
      <c r="G14" s="31"/>
    </row>
    <row r="15" spans="1:10" ht="40.5" x14ac:dyDescent="0.25">
      <c r="A15" s="6" t="s">
        <v>3</v>
      </c>
      <c r="B15" s="6" t="s">
        <v>4</v>
      </c>
      <c r="C15" s="6" t="s">
        <v>5</v>
      </c>
      <c r="D15" s="6" t="s">
        <v>13</v>
      </c>
      <c r="E15" s="6" t="s">
        <v>13</v>
      </c>
      <c r="F15" s="6" t="s">
        <v>7</v>
      </c>
      <c r="G15" s="6" t="s">
        <v>7</v>
      </c>
    </row>
    <row r="16" spans="1:10" x14ac:dyDescent="0.25">
      <c r="A16" s="7" t="s">
        <v>14</v>
      </c>
      <c r="B16" s="7" t="s">
        <v>9</v>
      </c>
      <c r="C16" s="7" t="s">
        <v>10</v>
      </c>
      <c r="D16" s="33">
        <v>913.3</v>
      </c>
      <c r="E16" s="11">
        <f>MROUND((D16/B6),0.05)</f>
        <v>91.350000000000009</v>
      </c>
      <c r="F16" s="10">
        <v>425</v>
      </c>
      <c r="G16" s="11">
        <f>F16*B6</f>
        <v>4250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C037-F464-4BE4-AE82-C7E902A4582B}">
  <dimension ref="A1:H23"/>
  <sheetViews>
    <sheetView topLeftCell="A9" workbookViewId="0">
      <selection activeCell="H28" sqref="H28"/>
    </sheetView>
  </sheetViews>
  <sheetFormatPr defaultRowHeight="15" x14ac:dyDescent="0.25"/>
  <cols>
    <col min="1" max="1" width="57.140625" bestFit="1" customWidth="1"/>
    <col min="2" max="2" width="15.7109375" bestFit="1" customWidth="1"/>
    <col min="3" max="3" width="17.42578125" customWidth="1"/>
    <col min="4" max="4" width="16.28515625" customWidth="1"/>
    <col min="5" max="8" width="28.42578125" customWidth="1"/>
  </cols>
  <sheetData>
    <row r="1" spans="1:8" x14ac:dyDescent="0.25">
      <c r="A1" s="1" t="s">
        <v>0</v>
      </c>
      <c r="E1" s="21"/>
      <c r="F1" s="22" t="s">
        <v>42</v>
      </c>
    </row>
    <row r="2" spans="1:8" ht="17.25" x14ac:dyDescent="0.3">
      <c r="A2" s="28" t="s">
        <v>30</v>
      </c>
      <c r="B2" s="29" t="s">
        <v>39</v>
      </c>
    </row>
    <row r="4" spans="1:8" x14ac:dyDescent="0.25">
      <c r="A4" s="13" t="s">
        <v>40</v>
      </c>
      <c r="B4" s="23">
        <v>107.1</v>
      </c>
      <c r="C4" s="15"/>
    </row>
    <row r="5" spans="1:8" x14ac:dyDescent="0.25">
      <c r="A5" s="13" t="s">
        <v>31</v>
      </c>
      <c r="B5" s="24">
        <v>65</v>
      </c>
      <c r="C5" s="16"/>
    </row>
    <row r="6" spans="1:8" x14ac:dyDescent="0.25">
      <c r="A6" s="14" t="s">
        <v>32</v>
      </c>
      <c r="B6" s="24">
        <v>17</v>
      </c>
      <c r="C6" s="16"/>
    </row>
    <row r="7" spans="1:8" x14ac:dyDescent="0.25">
      <c r="A7" s="13" t="s">
        <v>33</v>
      </c>
      <c r="B7" s="24">
        <v>74</v>
      </c>
      <c r="C7" s="16"/>
    </row>
    <row r="8" spans="1:8" x14ac:dyDescent="0.25">
      <c r="A8" s="13" t="s">
        <v>34</v>
      </c>
      <c r="B8" s="25">
        <f>+B6+B7</f>
        <v>91</v>
      </c>
      <c r="C8" s="16"/>
    </row>
    <row r="9" spans="1:8" x14ac:dyDescent="0.25">
      <c r="A9" s="14" t="s">
        <v>35</v>
      </c>
      <c r="B9" s="25">
        <f>(B4-B5)*B6</f>
        <v>715.69999999999993</v>
      </c>
      <c r="C9" s="16"/>
    </row>
    <row r="10" spans="1:8" x14ac:dyDescent="0.25">
      <c r="A10" s="14" t="s">
        <v>36</v>
      </c>
      <c r="B10" s="26">
        <f>B9/B8</f>
        <v>7.8648351648351644</v>
      </c>
      <c r="C10" s="16"/>
    </row>
    <row r="11" spans="1:8" ht="21" x14ac:dyDescent="0.25">
      <c r="A11" s="14" t="s">
        <v>37</v>
      </c>
      <c r="B11" s="27">
        <f>(B4-B10)/B4</f>
        <v>0.9265654979940694</v>
      </c>
      <c r="C11" s="15"/>
    </row>
    <row r="12" spans="1:8" x14ac:dyDescent="0.25">
      <c r="A12" s="9" t="s">
        <v>38</v>
      </c>
    </row>
    <row r="13" spans="1:8" x14ac:dyDescent="0.25">
      <c r="A13" s="9"/>
    </row>
    <row r="14" spans="1:8" x14ac:dyDescent="0.25">
      <c r="A14" s="3" t="s">
        <v>19</v>
      </c>
    </row>
    <row r="15" spans="1:8" ht="27" x14ac:dyDescent="0.25">
      <c r="A15" s="6" t="s">
        <v>3</v>
      </c>
      <c r="B15" s="6" t="s">
        <v>4</v>
      </c>
      <c r="C15" s="6" t="s">
        <v>5</v>
      </c>
      <c r="D15" s="6" t="s">
        <v>6</v>
      </c>
      <c r="E15" s="6" t="s">
        <v>17</v>
      </c>
      <c r="F15" s="6" t="s">
        <v>18</v>
      </c>
      <c r="G15" s="6" t="s">
        <v>20</v>
      </c>
      <c r="H15" s="6" t="s">
        <v>21</v>
      </c>
    </row>
    <row r="16" spans="1:8" x14ac:dyDescent="0.25">
      <c r="A16" s="7" t="s">
        <v>8</v>
      </c>
      <c r="B16" s="7" t="s">
        <v>9</v>
      </c>
      <c r="C16" s="7" t="s">
        <v>10</v>
      </c>
      <c r="D16" s="7" t="s">
        <v>11</v>
      </c>
      <c r="E16" s="10">
        <v>106</v>
      </c>
      <c r="F16" s="20">
        <f>MROUND((E16*B11),0.05)</f>
        <v>98.2</v>
      </c>
      <c r="G16" s="10">
        <v>8300</v>
      </c>
      <c r="H16" s="18">
        <f>G16/$B$11</f>
        <v>8957.8125</v>
      </c>
    </row>
    <row r="17" spans="1:8" x14ac:dyDescent="0.25">
      <c r="A17" s="7" t="s">
        <v>8</v>
      </c>
      <c r="B17" s="7" t="s">
        <v>9</v>
      </c>
      <c r="C17" s="7" t="s">
        <v>10</v>
      </c>
      <c r="D17" s="7" t="s">
        <v>12</v>
      </c>
      <c r="E17" s="10">
        <v>106</v>
      </c>
      <c r="F17" s="20">
        <f>MROUND((E17*B11),0.05)</f>
        <v>98.2</v>
      </c>
      <c r="G17" s="10">
        <v>8300</v>
      </c>
      <c r="H17" s="18">
        <f t="shared" ref="H17:H19" si="0">G17/$B$11</f>
        <v>8957.8125</v>
      </c>
    </row>
    <row r="18" spans="1:8" x14ac:dyDescent="0.25">
      <c r="A18" s="7" t="s">
        <v>8</v>
      </c>
      <c r="B18" s="7" t="s">
        <v>9</v>
      </c>
      <c r="C18" s="7" t="s">
        <v>10</v>
      </c>
      <c r="D18" s="7" t="s">
        <v>11</v>
      </c>
      <c r="E18" s="10">
        <v>107</v>
      </c>
      <c r="F18" s="20">
        <f>MROUND((E18*B11),0.05)</f>
        <v>99.15</v>
      </c>
      <c r="G18" s="10">
        <v>8300</v>
      </c>
      <c r="H18" s="18">
        <f t="shared" si="0"/>
        <v>8957.8125</v>
      </c>
    </row>
    <row r="19" spans="1:8" x14ac:dyDescent="0.25">
      <c r="A19" s="7" t="s">
        <v>8</v>
      </c>
      <c r="B19" s="7" t="s">
        <v>9</v>
      </c>
      <c r="C19" s="7" t="s">
        <v>10</v>
      </c>
      <c r="D19" s="7" t="s">
        <v>12</v>
      </c>
      <c r="E19" s="10">
        <v>107</v>
      </c>
      <c r="F19" s="20">
        <f>MROUND((E19*B11),0.05)</f>
        <v>99.15</v>
      </c>
      <c r="G19" s="10">
        <v>8300</v>
      </c>
      <c r="H19" s="18">
        <f t="shared" si="0"/>
        <v>8957.8125</v>
      </c>
    </row>
    <row r="20" spans="1:8" x14ac:dyDescent="0.25">
      <c r="A20" s="5"/>
      <c r="B20" s="5"/>
      <c r="C20" s="5"/>
      <c r="D20" s="5"/>
      <c r="E20" s="5"/>
      <c r="G20" s="5"/>
      <c r="H20" s="5"/>
    </row>
    <row r="21" spans="1:8" x14ac:dyDescent="0.25">
      <c r="A21" s="3" t="s">
        <v>22</v>
      </c>
    </row>
    <row r="22" spans="1:8" ht="40.5" x14ac:dyDescent="0.25">
      <c r="A22" s="6" t="s">
        <v>3</v>
      </c>
      <c r="B22" s="6" t="s">
        <v>4</v>
      </c>
      <c r="C22" s="6" t="s">
        <v>5</v>
      </c>
      <c r="D22" s="6" t="s">
        <v>29</v>
      </c>
      <c r="E22" s="6" t="s">
        <v>41</v>
      </c>
      <c r="F22" s="6" t="s">
        <v>20</v>
      </c>
      <c r="G22" s="6" t="s">
        <v>21</v>
      </c>
    </row>
    <row r="23" spans="1:8" x14ac:dyDescent="0.25">
      <c r="A23" s="7" t="s">
        <v>14</v>
      </c>
      <c r="B23" s="7" t="s">
        <v>9</v>
      </c>
      <c r="C23" s="7" t="s">
        <v>10</v>
      </c>
      <c r="D23" s="19">
        <v>105.9</v>
      </c>
      <c r="E23" s="17">
        <f>MROUND((D23*B11),0.05)</f>
        <v>98.100000000000009</v>
      </c>
      <c r="F23" s="10">
        <v>8300</v>
      </c>
      <c r="G23" s="18">
        <f>F23/$B$11</f>
        <v>8957.8125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BONUS</vt:lpstr>
      <vt:lpstr>SPLIT</vt:lpstr>
      <vt:lpstr>RIGHTS</vt:lpstr>
      <vt:lpstr>BONUS!_Hlk126848875</vt:lpstr>
      <vt:lpstr>BONUS!_Hlk77967987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 Surve (MSD)</dc:creator>
  <cp:lastModifiedBy>Aarti Surve (MSD)</cp:lastModifiedBy>
  <dcterms:created xsi:type="dcterms:W3CDTF">2015-06-05T18:17:20Z</dcterms:created>
  <dcterms:modified xsi:type="dcterms:W3CDTF">2023-02-14T12:32:33Z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2023-02-14T11:17:29Z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befb73ac-06a2-40e2-9118-0c40354d4d49</vt:lpwstr>
  </property>
  <property fmtid="{D5CDD505-2E9C-101B-9397-08002B2CF9AE}" pid="8" name="MSIP_Label_305f50f5-e953-4c63-867b-388561f41989_ContentBits">
    <vt:lpwstr>0</vt:lpwstr>
  </property>
</Properties>
</file>